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d412ff75366dbe2/Documents/Side Quests/AI Club/AI-Medicine-Collective-Website/"/>
    </mc:Choice>
  </mc:AlternateContent>
  <xr:revisionPtr revIDLastSave="257" documentId="8_{B6D0E6AE-4CB6-476C-A35D-4ABC5ED4C8C7}" xr6:coauthVersionLast="47" xr6:coauthVersionMax="47" xr10:uidLastSave="{0328098B-6CAF-45A8-96E8-F17408466C95}"/>
  <bookViews>
    <workbookView xWindow="-110" yWindow="-110" windowWidth="19420" windowHeight="11500" xr2:uid="{38483D22-AD01-4CD1-A06F-DA94A352D702}"/>
  </bookViews>
  <sheets>
    <sheet name="Working Doc" sheetId="1" r:id="rId1"/>
    <sheet name="Key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  <c r="A5" i="1" a="1"/>
  <c r="A5" i="1" s="1"/>
  <c r="A4" i="1" a="1"/>
  <c r="A4" i="1" s="1"/>
  <c r="A3" i="1" a="1"/>
  <c r="A3" i="1" s="1"/>
  <c r="A2" i="1" a="1"/>
  <c r="A2" i="1" s="1"/>
  <c r="E2" i="1"/>
  <c r="C3" i="1"/>
  <c r="C4" i="1" s="1"/>
  <c r="C5" i="1" s="1"/>
  <c r="C6" i="1" s="1"/>
  <c r="C7" i="1" s="1"/>
  <c r="C8" i="1" s="1"/>
  <c r="C9" i="1" s="1"/>
  <c r="C10" i="1" s="1"/>
  <c r="C11" i="1" s="1"/>
  <c r="C12" i="1" s="1"/>
  <c r="I2" i="1"/>
  <c r="H2" i="1"/>
  <c r="G2" i="1"/>
  <c r="F2" i="1"/>
  <c r="D3" i="1" l="1" a="1"/>
  <c r="D3" i="1" s="1"/>
  <c r="H3" i="1" s="1"/>
  <c r="G3" i="1" l="1"/>
  <c r="E3" i="1"/>
  <c r="I3" i="1"/>
  <c r="F3" i="1"/>
  <c r="D4" i="1" l="1" a="1"/>
  <c r="D4" i="1" s="1"/>
  <c r="F4" i="1" s="1"/>
  <c r="G4" i="1" l="1"/>
  <c r="H4" i="1"/>
  <c r="E4" i="1"/>
  <c r="I4" i="1"/>
  <c r="D5" i="1" l="1" a="1"/>
  <c r="D5" i="1" s="1"/>
  <c r="E5" i="1" s="1"/>
  <c r="G5" i="1" l="1"/>
  <c r="I5" i="1"/>
  <c r="F5" i="1"/>
  <c r="H5" i="1"/>
  <c r="D6" i="1" l="1" a="1"/>
  <c r="D6" i="1" s="1"/>
  <c r="H6" i="1" s="1"/>
  <c r="G6" i="1" l="1"/>
  <c r="E6" i="1"/>
  <c r="F6" i="1"/>
  <c r="I6" i="1"/>
  <c r="D7" i="1" l="1" a="1"/>
  <c r="D7" i="1" s="1"/>
  <c r="I7" i="1" s="1"/>
  <c r="F7" i="1" l="1"/>
  <c r="G7" i="1"/>
  <c r="H7" i="1"/>
  <c r="E7" i="1"/>
  <c r="D8" i="1" l="1" a="1"/>
  <c r="D8" i="1" s="1"/>
  <c r="H8" i="1" s="1"/>
  <c r="F8" i="1" l="1"/>
  <c r="E8" i="1"/>
  <c r="I8" i="1"/>
  <c r="G8" i="1"/>
  <c r="D9" i="1" l="1" a="1"/>
  <c r="D9" i="1" s="1"/>
  <c r="G9" i="1" s="1"/>
  <c r="F9" i="1" l="1"/>
  <c r="E9" i="1"/>
  <c r="I9" i="1"/>
  <c r="H9" i="1"/>
  <c r="D10" i="1" l="1" a="1"/>
  <c r="D10" i="1" s="1"/>
  <c r="I10" i="1" s="1"/>
  <c r="F10" i="1" l="1"/>
  <c r="G10" i="1"/>
  <c r="E10" i="1"/>
  <c r="H10" i="1"/>
  <c r="D11" i="1" l="1" a="1"/>
  <c r="D11" i="1" s="1"/>
  <c r="I11" i="1" s="1"/>
  <c r="G11" i="1" l="1"/>
  <c r="E11" i="1"/>
  <c r="H11" i="1"/>
  <c r="F11" i="1"/>
  <c r="D12" i="1" a="1"/>
  <c r="D12" i="1" s="1"/>
  <c r="G12" i="1" s="1"/>
  <c r="F12" i="1" l="1"/>
  <c r="E12" i="1"/>
  <c r="H12" i="1"/>
  <c r="I12" i="1"/>
  <c r="Z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<sst xmlns="http://schemas.openxmlformats.org/spreadsheetml/2006/main" count="21" uniqueCount="21">
  <si>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Team</t>
  </si>
  <si>
    <t>Starting Census</t>
  </si>
  <si>
    <t>M</t>
  </si>
  <si>
    <t>Post</t>
  </si>
  <si>
    <t>Pre</t>
  </si>
  <si>
    <t>S</t>
  </si>
  <si>
    <t>Admission #</t>
  </si>
  <si>
    <t>Assigned Team</t>
  </si>
  <si>
    <t>L</t>
  </si>
  <si>
    <t xml:space="preserve"> </t>
  </si>
  <si>
    <t>No Hitter!!</t>
  </si>
  <si>
    <t>INSERT CENSUS IN THIS ROW</t>
  </si>
  <si>
    <t>OUTPUT 1: HERE IS THE LIST OF ADMISSIONS</t>
  </si>
  <si>
    <t>OUTPUT 2: HERE ARE THE TEAM ASSIGNMENTS</t>
  </si>
  <si>
    <t>s</t>
  </si>
  <si>
    <t>Instructions</t>
  </si>
  <si>
    <t>WARNING: TEAM CALL ASSIGMENTS AUTOMATICALLY UPDATE AT MIDNIGHT</t>
  </si>
  <si>
    <t>1) Input corresponding team census into column B</t>
  </si>
  <si>
    <t>Note: If team census exceeds maximum (will flag), call chiefs</t>
  </si>
  <si>
    <t>2) Refer to column D for order of admissions (updates automatically)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</si>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</sst>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Red][&gt;=16]&quot;16 (MAXIMUM)&quot;;General"/>
    <numFmt numFmtId="165" formatCode="[Red][&gt;=14]&quot;14 (MAXIMUM)&quot;;General"/>
  </numFmts>
  <fonts count="21">
    <font>
      <sz val="11"/>
      <color theme="1"/>
      <name val="Aptos Narrow"/>
      <family val="2"/>
      <scheme val="minor"/>
    </font>
    <font>
      <sz val="11"/>
      <color theme="1"/>
      <name val="Bahnschrift SemiBold Condensed"/>
      <family val="2"/>
    </font>
    <font>
      <b/>
      <sz val="12"/>
      <color theme="1"/>
      <name val="Bahnschrift SemiBold Condensed"/>
      <family val="2"/>
    </font>
    <font>
      <sz val="12"/>
      <color theme="1"/>
      <name val="Bahnschrift SemiBold Condensed"/>
      <family val="2"/>
    </font>
    <font>
      <b/>
      <sz val="12"/>
      <color theme="0"/>
      <name val="Bahnschrift SemiBold Condensed"/>
      <family val="2"/>
    </font>
    <font>
      <sz val="12"/>
      <color rgb="FF39FF14"/>
      <name val="Bahnschrift SemiBold Condensed"/>
      <family val="2"/>
    </font>
    <font>
      <sz val="12"/>
      <color theme="0"/>
      <name val="Bahnschrift SemiBold Condensed"/>
      <family val="2"/>
    </font>
    <font>
      <b/>
      <sz val="12"/>
      <color rgb="FF39FF14"/>
      <name val="Bahnschrift SemiBold Condensed"/>
      <family val="2"/>
    </font>
    <font>
      <sz val="12"/>
      <color rgb="FF232337"/>
      <name val="Bahnschrift SemiBold Condensed"/>
      <family val="2"/>
    </font>
    <font>
      <b/>
      <sz val="14"/>
      <color theme="0"/>
      <name val="Bahnschrift SemiBold Condensed"/>
      <family val="2"/>
    </font>
    <font>
      <b/>
      <sz val="14"/>
      <color rgb="FF39FF14"/>
      <name val="Bahnschrift SemiBold Condensed"/>
      <family val="2"/>
    </font>
    <font>
      <b/>
      <sz val="14"/>
      <color rgb="FFFF0000"/>
      <name val="Bahnschrift SemiBold Condensed"/>
      <family val="2"/>
    </font>
    <font>
      <b/>
      <sz val="72"/>
      <color rgb="FFFF00C8"/>
      <name val="Bahnschrift SemiBold Condensed"/>
      <family val="2"/>
    </font>
    <font>
      <b/>
      <sz val="72"/>
      <color rgb="FF00E5E1"/>
      <name val="Bahnschrift SemiBold Condensed"/>
      <family val="2"/>
    </font>
    <font>
      <sz val="72"/>
      <color rgb="FF00E5E1"/>
      <name val="Bahnschrift SemiBold Condensed"/>
      <family val="2"/>
    </font>
    <font>
      <sz val="14"/>
      <color rgb="FFFF0000"/>
      <name val="Bahnschrift SemiBold Condensed"/>
      <family val="2"/>
    </font>
    <font>
      <sz val="14"/>
      <color rgb="FFBF00FF"/>
      <name val="Bahnschrift SemiBold Condensed"/>
      <family val="2"/>
    </font>
    <font>
      <u/>
      <sz val="11"/>
      <color theme="1"/>
      <name val="Ban"/>
    </font>
    <font>
      <u/>
      <sz val="16"/>
      <color rgb="FF39FF14"/>
      <name val="Bahnschrift SemiBold Condensed"/>
      <family val="2"/>
    </font>
    <font>
      <sz val="12"/>
      <color rgb="FFBF00FF"/>
      <name val="Bahnschrift SemiBold Condensed"/>
      <family val="2"/>
    </font>
    <font>
      <sz val="14"/>
      <color rgb="FFFF6F00"/>
      <name val="Bahnschrift SemiBold Condensed"/>
      <family val="2"/>
    </font>
  </fonts>
  <fills count="12">
    <fill>
      <patternFill patternType="none"/>
    </fill>
    <fill>
      <patternFill patternType="gray125"/>
    </fill>
    <fill>
      <patternFill patternType="solid">
        <fgColor rgb="FF39FF14"/>
        <bgColor indexed="64"/>
      </patternFill>
    </fill>
    <fill>
      <patternFill patternType="solid">
        <fgColor rgb="FFBF00FF"/>
        <bgColor indexed="64"/>
      </patternFill>
    </fill>
    <fill>
      <patternFill patternType="solid">
        <fgColor rgb="FFFF6F00"/>
        <bgColor indexed="64"/>
      </patternFill>
    </fill>
    <fill>
      <patternFill patternType="solid">
        <fgColor rgb="FF0A0A1E"/>
        <bgColor indexed="64"/>
      </patternFill>
    </fill>
    <fill>
      <patternFill patternType="solid">
        <fgColor rgb="FF00D2FF"/>
        <bgColor indexed="64"/>
      </patternFill>
    </fill>
    <fill>
      <patternFill patternType="solid">
        <fgColor rgb="FFFF00C8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232337"/>
        <bgColor indexed="64"/>
      </patternFill>
    </fill>
    <fill>
      <patternFill patternType="solid">
        <fgColor rgb="FF0F0F23"/>
        <bgColor indexed="64"/>
      </patternFill>
    </fill>
    <fill>
      <patternFill patternType="solid">
        <fgColor rgb="FF0A0A19"/>
        <bgColor indexed="64"/>
      </patternFill>
    </fill>
  </fills>
  <borders count="17">
    <border>
      <left/>
      <right/>
      <top/>
      <bottom/>
      <diagonal/>
    </border>
    <border>
      <left style="medium">
        <color rgb="FFFF00C8"/>
      </left>
      <right/>
      <top style="medium">
        <color rgb="FFFF00C8"/>
      </top>
      <bottom/>
      <diagonal/>
    </border>
    <border>
      <left/>
      <right/>
      <top style="medium">
        <color rgb="FFFF00C8"/>
      </top>
      <bottom/>
      <diagonal/>
    </border>
    <border>
      <left style="medium">
        <color rgb="FFFF00C8"/>
      </left>
      <right/>
      <top/>
      <bottom/>
      <diagonal/>
    </border>
    <border>
      <left/>
      <right style="medium">
        <color rgb="FFFF00C8"/>
      </right>
      <top/>
      <bottom/>
      <diagonal/>
    </border>
    <border>
      <left style="medium">
        <color rgb="FFFF00C8"/>
      </left>
      <right/>
      <top/>
      <bottom style="medium">
        <color rgb="FFFF00C8"/>
      </bottom>
      <diagonal/>
    </border>
    <border>
      <left/>
      <right/>
      <top/>
      <bottom style="medium">
        <color rgb="FFFF00C8"/>
      </bottom>
      <diagonal/>
    </border>
    <border>
      <left/>
      <right style="medium">
        <color rgb="FFFF00C8"/>
      </right>
      <top/>
      <bottom style="medium">
        <color rgb="FFFF00C8"/>
      </bottom>
      <diagonal/>
    </border>
    <border>
      <left style="medium">
        <color rgb="FFFF00C8"/>
      </left>
      <right style="medium">
        <color rgb="FFFF00C8"/>
      </right>
      <top style="medium">
        <color rgb="FFFF00C8"/>
      </top>
      <bottom/>
      <diagonal/>
    </border>
    <border>
      <left style="medium">
        <color rgb="FFFF00C8"/>
      </left>
      <right style="medium">
        <color rgb="FFFF00C8"/>
      </right>
      <top/>
      <bottom/>
      <diagonal/>
    </border>
    <border>
      <left style="medium">
        <color rgb="FFFF00C8"/>
      </left>
      <right style="medium">
        <color rgb="FFFF00C8"/>
      </right>
      <top/>
      <bottom style="medium">
        <color rgb="FFFF00C8"/>
      </bottom>
      <diagonal/>
    </border>
    <border>
      <left style="medium">
        <color rgb="FF39FF14"/>
      </left>
      <right/>
      <top/>
      <bottom/>
      <diagonal/>
    </border>
    <border>
      <left style="medium">
        <color rgb="FF39FF14"/>
      </left>
      <right/>
      <top style="medium">
        <color rgb="FFFF00C8"/>
      </top>
      <bottom/>
      <diagonal/>
    </border>
    <border>
      <left style="medium">
        <color rgb="FFFF00C8"/>
      </left>
      <right style="thin">
        <color rgb="FF39FF14"/>
      </right>
      <top style="medium">
        <color rgb="FFFF00C8"/>
      </top>
      <bottom style="medium">
        <color rgb="FF39FF14"/>
      </bottom>
      <diagonal/>
    </border>
    <border>
      <left style="thin">
        <color rgb="FF39FF14"/>
      </left>
      <right style="thin">
        <color rgb="FF39FF14"/>
      </right>
      <top style="medium">
        <color rgb="FFFF00C8"/>
      </top>
      <bottom style="medium">
        <color rgb="FF39FF14"/>
      </bottom>
      <diagonal/>
    </border>
    <border>
      <left style="thin">
        <color rgb="FF39FF14"/>
      </left>
      <right style="medium">
        <color rgb="FFFF00C8"/>
      </right>
      <top style="medium">
        <color rgb="FFFF00C8"/>
      </top>
      <bottom style="medium">
        <color rgb="FF39FF14"/>
      </bottom>
      <diagonal/>
    </border>
    <border>
      <left/>
      <right style="medium">
        <color rgb="FFFF00C8"/>
      </right>
      <top style="medium">
        <color rgb="FFFF00C8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5" borderId="0" xfId="0" applyFont="1" applyFill="1"/>
    <xf numFmtId="0" fontId="0" fillId="5" borderId="0" xfId="0" applyFill="1"/>
    <xf numFmtId="0" fontId="3" fillId="5" borderId="0" xfId="0" applyFont="1" applyFill="1"/>
    <xf numFmtId="0" fontId="2" fillId="5" borderId="0" xfId="0" applyFont="1" applyFill="1"/>
    <xf numFmtId="0" fontId="3" fillId="6" borderId="3" xfId="0" applyFont="1" applyFill="1" applyBorder="1"/>
    <xf numFmtId="0" fontId="3" fillId="7" borderId="3" xfId="0" applyFont="1" applyFill="1" applyBorder="1"/>
    <xf numFmtId="0" fontId="3" fillId="7" borderId="5" xfId="0" applyFont="1" applyFill="1" applyBorder="1"/>
    <xf numFmtId="0" fontId="3" fillId="7" borderId="6" xfId="0" applyFont="1" applyFill="1" applyBorder="1" applyAlignment="1">
      <alignment horizontal="center"/>
    </xf>
    <xf numFmtId="0" fontId="8" fillId="9" borderId="3" xfId="0" applyFont="1" applyFill="1" applyBorder="1" applyAlignment="1">
      <alignment horizontal="center"/>
    </xf>
    <xf numFmtId="0" fontId="8" fillId="9" borderId="4" xfId="0" applyFont="1" applyFill="1" applyBorder="1" applyAlignment="1">
      <alignment horizontal="center"/>
    </xf>
    <xf numFmtId="0" fontId="4" fillId="11" borderId="11" xfId="0" applyFont="1" applyFill="1" applyBorder="1" applyAlignment="1">
      <alignment horizontal="center"/>
    </xf>
    <xf numFmtId="0" fontId="3" fillId="6" borderId="1" xfId="0" applyFont="1" applyFill="1" applyBorder="1"/>
    <xf numFmtId="0" fontId="3" fillId="6" borderId="2" xfId="0" applyFont="1" applyFill="1" applyBorder="1" applyAlignment="1">
      <alignment horizontal="center"/>
    </xf>
    <xf numFmtId="0" fontId="3" fillId="5" borderId="0" xfId="0" applyFont="1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6" borderId="1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7" borderId="15" xfId="0" applyFont="1" applyFill="1" applyBorder="1" applyAlignment="1">
      <alignment horizontal="center" vertical="center"/>
    </xf>
    <xf numFmtId="164" fontId="6" fillId="10" borderId="3" xfId="0" applyNumberFormat="1" applyFont="1" applyFill="1" applyBorder="1" applyAlignment="1">
      <alignment horizontal="center" vertical="center"/>
    </xf>
    <xf numFmtId="164" fontId="6" fillId="10" borderId="5" xfId="0" applyNumberFormat="1" applyFont="1" applyFill="1" applyBorder="1" applyAlignment="1">
      <alignment horizontal="center" vertical="center"/>
    </xf>
    <xf numFmtId="165" fontId="6" fillId="10" borderId="4" xfId="0" applyNumberFormat="1" applyFont="1" applyFill="1" applyBorder="1" applyAlignment="1">
      <alignment horizontal="center" vertical="center"/>
    </xf>
    <xf numFmtId="165" fontId="6" fillId="10" borderId="6" xfId="0" applyNumberFormat="1" applyFont="1" applyFill="1" applyBorder="1" applyAlignment="1">
      <alignment horizontal="center" vertical="center"/>
    </xf>
    <xf numFmtId="165" fontId="6" fillId="10" borderId="7" xfId="0" applyNumberFormat="1" applyFont="1" applyFill="1" applyBorder="1" applyAlignment="1">
      <alignment horizontal="center" vertical="center"/>
    </xf>
    <xf numFmtId="0" fontId="11" fillId="5" borderId="0" xfId="0" applyFont="1" applyFill="1" applyAlignment="1">
      <alignment horizontal="center" vertical="top" wrapText="1"/>
    </xf>
    <xf numFmtId="0" fontId="12" fillId="5" borderId="0" xfId="0" applyFont="1" applyFill="1" applyAlignment="1">
      <alignment horizontal="center" vertical="top"/>
    </xf>
    <xf numFmtId="0" fontId="14" fillId="5" borderId="0" xfId="0" applyFont="1" applyFill="1" applyAlignment="1">
      <alignment horizontal="center" vertical="top"/>
    </xf>
    <xf numFmtId="0" fontId="11" fillId="5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17" fillId="5" borderId="0" xfId="0" applyFont="1" applyFill="1"/>
    <xf numFmtId="0" fontId="5" fillId="5" borderId="0" xfId="0" applyFont="1" applyFill="1"/>
    <xf numFmtId="0" fontId="19" fillId="5" borderId="0" xfId="0" applyFont="1" applyFill="1"/>
    <xf numFmtId="0" fontId="13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4" fillId="5" borderId="0" xfId="0" applyFont="1" applyFill="1" applyAlignment="1">
      <alignment horizontal="center" vertical="center"/>
    </xf>
    <xf numFmtId="0" fontId="4" fillId="11" borderId="3" xfId="0" applyFont="1" applyFill="1" applyBorder="1" applyAlignment="1">
      <alignment horizontal="center" vertical="center"/>
    </xf>
    <xf numFmtId="0" fontId="5" fillId="11" borderId="3" xfId="0" applyFont="1" applyFill="1" applyBorder="1" applyAlignment="1">
      <alignment horizontal="center" vertical="center"/>
    </xf>
    <xf numFmtId="0" fontId="7" fillId="11" borderId="9" xfId="0" applyFont="1" applyFill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/>
    </xf>
    <xf numFmtId="0" fontId="7" fillId="11" borderId="10" xfId="0" applyFont="1" applyFill="1" applyBorder="1" applyAlignment="1">
      <alignment horizontal="center" vertical="center"/>
    </xf>
    <xf numFmtId="0" fontId="8" fillId="9" borderId="0" xfId="0" applyFont="1" applyFill="1" applyAlignment="1">
      <alignment horizontal="center"/>
    </xf>
    <xf numFmtId="165" fontId="6" fillId="10" borderId="0" xfId="0" applyNumberFormat="1" applyFont="1" applyFill="1" applyAlignment="1">
      <alignment horizontal="center" vertical="center"/>
    </xf>
    <xf numFmtId="0" fontId="3" fillId="7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18" fillId="5" borderId="1" xfId="0" applyFont="1" applyFill="1" applyBorder="1"/>
    <xf numFmtId="0" fontId="18" fillId="5" borderId="2" xfId="0" applyFont="1" applyFill="1" applyBorder="1"/>
    <xf numFmtId="0" fontId="18" fillId="5" borderId="16" xfId="0" applyFont="1" applyFill="1" applyBorder="1"/>
    <xf numFmtId="0" fontId="20" fillId="5" borderId="3" xfId="0" applyFont="1" applyFill="1" applyBorder="1"/>
    <xf numFmtId="0" fontId="20" fillId="5" borderId="0" xfId="0" applyFont="1" applyFill="1"/>
    <xf numFmtId="0" fontId="20" fillId="5" borderId="4" xfId="0" applyFont="1" applyFill="1" applyBorder="1"/>
    <xf numFmtId="0" fontId="16" fillId="5" borderId="3" xfId="0" applyFont="1" applyFill="1" applyBorder="1"/>
    <xf numFmtId="0" fontId="16" fillId="5" borderId="0" xfId="0" applyFont="1" applyFill="1"/>
    <xf numFmtId="0" fontId="16" fillId="5" borderId="4" xfId="0" applyFont="1" applyFill="1" applyBorder="1"/>
    <xf numFmtId="0" fontId="15" fillId="5" borderId="5" xfId="0" applyFont="1" applyFill="1" applyBorder="1"/>
    <xf numFmtId="0" fontId="15" fillId="5" borderId="6" xfId="0" applyFont="1" applyFill="1" applyBorder="1"/>
    <xf numFmtId="0" fontId="15" fillId="5" borderId="7" xfId="0" applyFont="1" applyFill="1" applyBorder="1"/>
  </cellXfs>
  <cellStyles count="1">
    <cellStyle name="Normal" xfId="0" builtinId="0"/>
  </cellStyles>
  <dxfs count="7">
    <dxf>
      <font>
        <b/>
        <i val="0"/>
        <color theme="0"/>
      </font>
      <fill>
        <patternFill>
          <bgColor rgb="FF232337"/>
        </patternFill>
      </fill>
    </dxf>
    <dxf>
      <border>
        <vertical/>
        <horizontal/>
      </border>
    </dxf>
    <dxf>
      <font>
        <b/>
        <i val="0"/>
        <color theme="0"/>
      </font>
      <fill>
        <patternFill>
          <bgColor rgb="FFFF00C8"/>
        </patternFill>
      </fill>
    </dxf>
    <dxf>
      <font>
        <b/>
        <i val="0"/>
        <color theme="0"/>
      </font>
      <fill>
        <patternFill>
          <bgColor rgb="FFFF6F00"/>
        </patternFill>
      </fill>
    </dxf>
    <dxf>
      <font>
        <b/>
        <i val="0"/>
        <color theme="0"/>
      </font>
      <fill>
        <patternFill>
          <bgColor rgb="FF00E5FF"/>
        </patternFill>
      </fill>
    </dxf>
    <dxf>
      <font>
        <b/>
        <i val="0"/>
        <color theme="0"/>
      </font>
      <fill>
        <patternFill>
          <bgColor rgb="FFBF00FF"/>
        </patternFill>
      </fill>
    </dxf>
    <dxf>
      <font>
        <b/>
        <i val="0"/>
        <color theme="0"/>
      </font>
      <fill>
        <patternFill>
          <bgColor rgb="FF39FF14"/>
        </patternFill>
      </fill>
    </dxf>
  </dxfs>
  <tableStyles count="0" defaultTableStyle="TableStyleMedium2" defaultPivotStyle="PivotStyleLight16"/>
  <colors>
    <mruColors>
      <color rgb="FFFF00C8"/>
      <color rgb="FFFF6F00"/>
      <color rgb="FFBF00FF"/>
      <color rgb="FF39FF14"/>
      <color rgb="FF00E5E1"/>
      <color rgb="FF0A0A1E"/>
      <color rgb="FF232337"/>
      <color rgb="FF0A0A19"/>
      <color rgb="FF0F0F23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479005</xdr:colOff>
      <xdr:row>12</xdr:row>
      <xdr:rowOff>71456</xdr:rowOff>
    </xdr:from>
    <xdr:to>
      <xdr:col>1</xdr:col>
      <xdr:colOff>479005</xdr:colOff>
      <xdr:row>13</xdr:row>
      <xdr:rowOff>2114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AF0D6FED-E5A3-6F9F-2C57-9F988DD66C7E}"/>
            </a:ext>
          </a:extLst>
        </xdr:cNvPr>
        <xdr:cNvCxnSpPr/>
      </xdr:nvCxnSpPr>
      <xdr:spPr>
        <a:xfrm flipV="1">
          <a:off x="1469605" y="3729056"/>
          <a:ext cx="0" cy="749808"/>
        </a:xfrm>
        <a:prstGeom prst="straightConnector1">
          <a:avLst/>
        </a:prstGeom>
        <a:ln w="38100">
          <a:solidFill>
            <a:srgbClr val="39FF14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507541</xdr:colOff>
      <xdr:row>12</xdr:row>
      <xdr:rowOff>61894</xdr:rowOff>
    </xdr:from>
    <xdr:to>
      <xdr:col>2</xdr:col>
      <xdr:colOff>507541</xdr:colOff>
      <xdr:row>12</xdr:row>
      <xdr:rowOff>812800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E1E860C1-7D4D-43A4-B728-A9E01AADFA9E}"/>
            </a:ext>
          </a:extLst>
        </xdr:cNvPr>
        <xdr:cNvCxnSpPr/>
      </xdr:nvCxnSpPr>
      <xdr:spPr>
        <a:xfrm flipV="1">
          <a:off x="2488741" y="3719494"/>
          <a:ext cx="0" cy="750906"/>
        </a:xfrm>
        <a:prstGeom prst="straightConnector1">
          <a:avLst/>
        </a:prstGeom>
        <a:ln w="38100">
          <a:solidFill>
            <a:srgbClr val="39FF14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505628</xdr:colOff>
      <xdr:row>12</xdr:row>
      <xdr:rowOff>71698</xdr:rowOff>
    </xdr:from>
    <xdr:to>
      <xdr:col>3</xdr:col>
      <xdr:colOff>505628</xdr:colOff>
      <xdr:row>13</xdr:row>
      <xdr:rowOff>2356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C3AD3605-8235-4C7D-863D-FBD3304AC0E2}"/>
            </a:ext>
          </a:extLst>
        </xdr:cNvPr>
        <xdr:cNvCxnSpPr/>
      </xdr:nvCxnSpPr>
      <xdr:spPr>
        <a:xfrm flipV="1">
          <a:off x="3477428" y="3729298"/>
          <a:ext cx="0" cy="749808"/>
        </a:xfrm>
        <a:prstGeom prst="straightConnector1">
          <a:avLst/>
        </a:prstGeom>
        <a:ln w="38100">
          <a:solidFill>
            <a:srgbClr val="39FF14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102013</xdr:colOff>
      <xdr:row>24</xdr:row>
      <xdr:rowOff>57380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EE0360-CFCD-B39A-6F2C-5035947563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8026813" cy="447698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494E3-68F9-4EA6-B87B-380D44C69EB7}">
  <dimension ref="A1:Z16"/>
  <sheetViews>
    <sheetView tabSelected="1" zoomScaleNormal="100" workbookViewId="0">
      <pane ySplit="1" topLeftCell="A2" activePane="bottomLeft" state="frozen"/>
      <selection pane="bottomLeft" activeCell="B2" sqref="B2"/>
    </sheetView>
  </sheetViews>
  <sheetFormatPr defaultRowHeight="14.5"/>
  <cols>
    <col min="1" max="9" width="14.1796875" style="2" customWidth="1"/>
    <col min="10" max="10" width="8.7265625" style="2"/>
    <col min="11" max="11" width="6.7265625" style="2" bestFit="1" customWidth="1"/>
    <col min="12" max="12" width="8.7265625" style="2" customWidth="1"/>
    <col min="13" max="16" width="8.7265625" style="2"/>
    <col min="17" max="17" width="3.26953125" style="2" customWidth="1"/>
    <col min="18" max="16384" width="8.7265625" style="2"/>
  </cols>
  <sheetData>
    <row r="1" spans="1:26" ht="24" customHeight="1" thickBot="1">
      <c r="A1" s="15" t="s">
        <v>0</v>
      </c>
      <c r="B1" s="16" t="s">
        <v>1</v>
      </c>
      <c r="C1" s="17" t="s">
        <v>6</v>
      </c>
      <c r="D1" s="18" t="s">
        <v>7</v>
      </c>
      <c r="E1" s="19" t="s">
        <v>8</v>
      </c>
      <c r="F1" s="20" t="s">
        <v>2</v>
      </c>
      <c r="G1" s="21" t="s">
        <v>3</v>
      </c>
      <c r="H1" s="22" t="s">
        <v>4</v>
      </c>
      <c r="I1" s="23" t="s">
        <v>5</v>
      </c>
      <c r="J1" s="1"/>
      <c r="L1" s="34"/>
      <c r="Z1" s="2">
        <f ca="1">COUNTIF($D:$D,"L")</f>
        <v>0</v>
      </c>
    </row>
    <row r="2" spans="1:26" ht="24" customHeight="1">
      <c r="A2" s="40" t="str" cm="1">
        <f t="array" aca="1" ref="A2" ca="1">_xlfn.LET(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_xlpm.Lteam, INDEX(_xlpm.todayTeamsPreOrder,5),
    "L (Team " &amp; _xlpm.Lteam &amp; ")"
)</f>
        <v>L (Team 3)</v>
      </c>
      <c r="B2" s="11"/>
      <c r="C2" s="41">
        <v>0</v>
      </c>
      <c r="D2" s="42" t="s">
        <v>10</v>
      </c>
      <c r="E2" s="9">
        <f>B2</f>
        <v>0</v>
      </c>
      <c r="F2" s="45">
        <f>B3</f>
        <v>0</v>
      </c>
      <c r="G2" s="45">
        <f>B4</f>
        <v>0</v>
      </c>
      <c r="H2" s="45">
        <f>B5</f>
        <v>0</v>
      </c>
      <c r="I2" s="10">
        <f>B6</f>
        <v>0</v>
      </c>
      <c r="J2" s="1"/>
      <c r="L2" s="35"/>
      <c r="M2" s="35"/>
      <c r="N2" s="35"/>
      <c r="O2" s="35"/>
      <c r="P2" s="35"/>
      <c r="Q2" s="35"/>
      <c r="R2" s="35"/>
    </row>
    <row r="3" spans="1:26" ht="24" customHeight="1">
      <c r="A3" s="40" t="str" cm="1">
        <f t="array" aca="1" ref="A3" ca="1">_xlfn.LET(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_xlpm.Mteam, INDEX(_xlpm.todayTeamsPreOrder,2),
    "M (Team " &amp; _xlpm.Mteam &amp; ")"
)</f>
        <v>M (Team 5)</v>
      </c>
      <c r="B3" s="11"/>
      <c r="C3" s="41">
        <f>C2+1</f>
        <v>1</v>
      </c>
      <c r="D3" s="42" t="str" cm="1">
        <f t="array" aca="1" ref="D3" ca="1">_xlfn.LET(
    _xlpm.census, E2:I2,
    _xlpm.Lc, INDEX(_xlpm.census,1),
    _xlpm.Mc, INDEX(_xlpm.census,2),
    _xlpm.Postc, INDEX(_xlpm.census,3),
    _xlpm.Prec, INDEX(_xlpm.census,4),
    _xlpm.Sc, INDEX(_xlpm.census,5),
    _xlpm.phase,
        IF(MIN(_xlpm.census)&lt;6, "AllTo6",
        IF(_xlpm.Lc&lt;10,           "Lto10",
        IF(_xlpm.Mc&lt;8,            "Mto8",
        IF(MIN(_xlpm.census)&lt;8,   "AllTo8",
        IF(_xlpm.Lc&lt;12,           "Lto12",
        IF(_xlpm.Mc&lt;10,           "Mto10",
        IF(MIN(_xlpm.census)&lt;10,  "AllTo10",
        IF(_xlpm.Lc&lt;14,           "Lto14",
        IF(_xlpm.Mc&lt;12,           "Mto12",
        IF(MIN(_xlpm.census)&lt;12,  "AllTo12",
        IF(OR(_xlpm.Mc&lt;14,_xlpm.Prec&lt;14),   "MPreTo14",
        IF(OR(_xlpm.Postc&lt;14,_xlpm.Sc&lt;14),  "PostSTo14",
        IF(_xlpm.Lc&lt;16,              "Lto16",
                               "Fallback"))))))))))))),
    _xlpm.teams, E$1:I$1,
    _xlpm.cap,
        IF(_xlpm.phase="AllTo6", 6,
        IF(_xlpm.phase="AllTo8", 8,
        IF(_xlpm.phase="AllTo10",10,
        IF(_xlpm.phase="AllTo12",12,
                           999)))),
    _xlpm.adjusted, IF(_xlpm.census&lt;_xlpm.cap, _xlpm.census, 999),
    _xlpm.allTeamsChoice,
        INDEX(_xlpm.teams, MATCH(MIN(_xlpm.adjusted), _xlpm.adjusted, 0)),
    _xlpm.result,
        IF(_xlpm.phase="Lto10","L",
        IF(_xlpm.phase="Mto8","M",
        IF(_xlpm.phase="Lto12","L",
        IF(_xlpm.phase="Mto10","M",
        IF(_xlpm.phase="Lto14","L",
        IF(_xlpm.phase="Mto12","M",
        IF(_xlpm.phase="Lto16","L",
        IF(_xlpm.phase="MPreTo14",  IF(_xlpm.Mc&lt;=_xlpm.Prec,"M","Pre"),
        IF(_xlpm.phase="PostSTo14", IF(_xlpm.Postc&lt;=_xlpm.Sc,"Post","S"),
           _xlpm.allTeamsChoice))))))))),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_xlpm.callOrder, {"Pre";"M";"S";"Post";"L"},
    _xlpm.teamNum, _xlfn.XLOOKUP(_xlpm.result, _xlpm.callOrder, _xlpm.todayTeamsPreOrder, "?"),
    _xlpm.resultDisplay, _xlpm.result &amp; " (Team " &amp; _xlpm.teamNum &amp; ")",
    _xlpm.maxFlag,
        OR(
            AND(_xlpm.result="L",   _xlpm.Lc&gt;=16),
            AND(_xlpm.result="M",   _xlpm.Mc&gt;=14),
            AND(_xlpm.result="Post",_xlpm.Postc&gt;=14),
            AND(_xlpm.result="Pre", _xlpm.Prec&gt;=14),
            AND(_xlpm.result="S",   _xlpm.Sc&gt;=14)
        ),
    _xlpm.finalOutput, IF(_xlpm.maxFlag,"CALL CHIEF",_xlpm.resultDisplay),
    _xlpm.finalOutput
)</f>
        <v>L (Team 3)</v>
      </c>
      <c r="E3" s="24">
        <f ca="1">E2 + IF(LEFT($D3,1)=E$1,1,0)</f>
        <v>1</v>
      </c>
      <c r="F3" s="46">
        <f ca="1">F2 + IF(LEFT($D3,1)=F$1,1,0)</f>
        <v>0</v>
      </c>
      <c r="G3" s="46">
        <f ca="1">G2 + IF(LEFT($D3,4)=G$1,1,0)</f>
        <v>0</v>
      </c>
      <c r="H3" s="46">
        <f ca="1">H2 + IF(LEFT($D3,3)=H$1,1,0)</f>
        <v>0</v>
      </c>
      <c r="I3" s="26">
        <f ca="1">I2 + IF(LEFT($D3,1)=I$1,1,0)</f>
        <v>0</v>
      </c>
      <c r="J3" s="1"/>
      <c r="L3" s="35"/>
      <c r="M3" s="35"/>
      <c r="N3" s="35"/>
      <c r="O3" s="35"/>
      <c r="P3" s="35"/>
      <c r="Q3" s="35"/>
      <c r="R3" s="35"/>
    </row>
    <row r="4" spans="1:26" ht="24" customHeight="1" thickBot="1">
      <c r="A4" s="40" t="str" cm="1">
        <f t="array" aca="1" ref="A4" ca="1">_xlfn.LET(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_xlpm.Postteam, INDEX(_xlpm.todayTeamsPreOrder,4),
    "Post (Team " &amp; _xlpm.Postteam &amp; ")"
)</f>
        <v>Post (Team 2)</v>
      </c>
      <c r="B4" s="11"/>
      <c r="C4" s="41">
        <f t="shared" ref="C4:C12" si="0">C3+1</f>
        <v>2</v>
      </c>
      <c r="D4" s="42" t="str" cm="1">
        <f t="array" aca="1" ref="D4" ca="1">_xlfn.LET(
    _xlpm.census, E3:I3,
    _xlpm.Lc, INDEX(_xlpm.census,1),
    _xlpm.Mc, INDEX(_xlpm.census,2),
    _xlpm.Postc, INDEX(_xlpm.census,3),
    _xlpm.Prec, INDEX(_xlpm.census,4),
    _xlpm.Sc, INDEX(_xlpm.census,5),
    _xlpm.phase,
        IF(MIN(_xlpm.census)&lt;6, "AllTo6",
        IF(_xlpm.Lc&lt;10,           "Lto10",
        IF(_xlpm.Mc&lt;8,            "Mto8",
        IF(MIN(_xlpm.census)&lt;8,   "AllTo8",
        IF(_xlpm.Lc&lt;12,           "Lto12",
        IF(_xlpm.Mc&lt;10,           "Mto10",
        IF(MIN(_xlpm.census)&lt;10,  "AllTo10",
        IF(_xlpm.Lc&lt;14,           "Lto14",
        IF(_xlpm.Mc&lt;12,           "Mto12",
        IF(MIN(_xlpm.census)&lt;12,  "AllTo12",
        IF(OR(_xlpm.Mc&lt;14,_xlpm.Prec&lt;14),   "MPreTo14",
        IF(OR(_xlpm.Postc&lt;14,_xlpm.Sc&lt;14),  "PostSTo14",
        IF(_xlpm.Lc&lt;16,              "Lto16",
                               "Fallback"))))))))))))),
    _xlpm.teams, E$1:I$1,
    _xlpm.cap,
        IF(_xlpm.phase="AllTo6", 6,
        IF(_xlpm.phase="AllTo8", 8,
        IF(_xlpm.phase="AllTo10",10,
        IF(_xlpm.phase="AllTo12",12,
                           999)))),
    _xlpm.adjusted, IF(_xlpm.census&lt;_xlpm.cap, _xlpm.census, 999),
    _xlpm.allTeamsChoice,
        INDEX(_xlpm.teams, MATCH(MIN(_xlpm.adjusted), _xlpm.adjusted, 0)),
    _xlpm.result,
        IF(_xlpm.phase="Lto10","L",
        IF(_xlpm.phase="Mto8","M",
        IF(_xlpm.phase="Lto12","L",
        IF(_xlpm.phase="Mto10","M",
        IF(_xlpm.phase="Lto14","L",
        IF(_xlpm.phase="Mto12","M",
        IF(_xlpm.phase="Lto16","L",
        IF(_xlpm.phase="MPreTo14",  IF(_xlpm.Mc&lt;=_xlpm.Prec,"M","Pre"),
        IF(_xlpm.phase="PostSTo14", IF(_xlpm.Postc&lt;=_xlpm.Sc,"Post","S"),
           _xlpm.allTeamsChoice))))))))),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_xlpm.callOrder, {"Pre";"M";"S";"Post";"L"},
    _xlpm.teamNum, _xlfn.XLOOKUP(_xlpm.result, _xlpm.callOrder, _xlpm.todayTeamsPreOrder, "?"),
    _xlpm.resultDisplay, _xlpm.result &amp; " (Team " &amp; _xlpm.teamNum &amp; ")",
    _xlpm.maxFlag,
        OR(
            AND(_xlpm.result="L",   _xlpm.Lc&gt;=16),
            AND(_xlpm.result="M",   _xlpm.Mc&gt;=14),
            AND(_xlpm.result="Post",_xlpm.Postc&gt;=14),
            AND(_xlpm.result="Pre", _xlpm.Prec&gt;=14),
            AND(_xlpm.result="S",   _xlpm.Sc&gt;=14)
        ),
    _xlpm.finalOutput, IF(_xlpm.maxFlag,"CALL CHIEF",_xlpm.resultDisplay),
    _xlpm.finalOutput
)</f>
        <v>M (Team 5)</v>
      </c>
      <c r="E4" s="24">
        <f t="shared" ref="E4:E12" ca="1" si="1">E3 + IF(LEFT($D4,1)=E$1,1,0)</f>
        <v>1</v>
      </c>
      <c r="F4" s="46">
        <f t="shared" ref="F4:F12" ca="1" si="2">F3 + IF(LEFT($D4,1)=F$1,1,0)</f>
        <v>1</v>
      </c>
      <c r="G4" s="46">
        <f t="shared" ref="G4:G12" ca="1" si="3">G3 + IF(LEFT($D4,4)=G$1,1,0)</f>
        <v>0</v>
      </c>
      <c r="H4" s="46">
        <f t="shared" ref="H4:H12" ca="1" si="4">H3 + IF(LEFT($D4,3)=H$1,1,0)</f>
        <v>0</v>
      </c>
      <c r="I4" s="26">
        <f t="shared" ref="I4:I12" ca="1" si="5">I3 + IF(LEFT($D4,1)=I$1,1,0)</f>
        <v>0</v>
      </c>
      <c r="J4" s="1"/>
      <c r="R4" s="36"/>
    </row>
    <row r="5" spans="1:26" ht="24" customHeight="1">
      <c r="A5" s="40" t="str" cm="1">
        <f t="array" aca="1" ref="A5" ca="1">_xlfn.LET(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_xlpm.Preteam, INDEX(_xlpm.todayTeamsPreOrder,1),
    "Pre (Team " &amp; _xlpm.Preteam &amp; ")"
)</f>
        <v>Pre (Team 4)</v>
      </c>
      <c r="B5" s="11"/>
      <c r="C5" s="41">
        <f t="shared" si="0"/>
        <v>3</v>
      </c>
      <c r="D5" s="42" t="str" cm="1">
        <f t="array" aca="1" ref="D5" ca="1">_xlfn.LET(
    _xlpm.census, E4:I4,
    _xlpm.Lc, INDEX(_xlpm.census,1),
    _xlpm.Mc, INDEX(_xlpm.census,2),
    _xlpm.Postc, INDEX(_xlpm.census,3),
    _xlpm.Prec, INDEX(_xlpm.census,4),
    _xlpm.Sc, INDEX(_xlpm.census,5),
    _xlpm.phase,
        IF(MIN(_xlpm.census)&lt;6, "AllTo6",
        IF(_xlpm.Lc&lt;10,           "Lto10",
        IF(_xlpm.Mc&lt;8,            "Mto8",
        IF(MIN(_xlpm.census)&lt;8,   "AllTo8",
        IF(_xlpm.Lc&lt;12,           "Lto12",
        IF(_xlpm.Mc&lt;10,           "Mto10",
        IF(MIN(_xlpm.census)&lt;10,  "AllTo10",
        IF(_xlpm.Lc&lt;14,           "Lto14",
        IF(_xlpm.Mc&lt;12,           "Mto12",
        IF(MIN(_xlpm.census)&lt;12,  "AllTo12",
        IF(OR(_xlpm.Mc&lt;14,_xlpm.Prec&lt;14),   "MPreTo14",
        IF(OR(_xlpm.Postc&lt;14,_xlpm.Sc&lt;14),  "PostSTo14",
        IF(_xlpm.Lc&lt;16,              "Lto16",
                               "Fallback"))))))))))))),
    _xlpm.teams, E$1:I$1,
    _xlpm.cap,
        IF(_xlpm.phase="AllTo6", 6,
        IF(_xlpm.phase="AllTo8", 8,
        IF(_xlpm.phase="AllTo10",10,
        IF(_xlpm.phase="AllTo12",12,
                           999)))),
    _xlpm.adjusted, IF(_xlpm.census&lt;_xlpm.cap, _xlpm.census, 999),
    _xlpm.allTeamsChoice,
        INDEX(_xlpm.teams, MATCH(MIN(_xlpm.adjusted), _xlpm.adjusted, 0)),
    _xlpm.result,
        IF(_xlpm.phase="Lto10","L",
        IF(_xlpm.phase="Mto8","M",
        IF(_xlpm.phase="Lto12","L",
        IF(_xlpm.phase="Mto10","M",
        IF(_xlpm.phase="Lto14","L",
        IF(_xlpm.phase="Mto12","M",
        IF(_xlpm.phase="Lto16","L",
        IF(_xlpm.phase="MPreTo14",  IF(_xlpm.Mc&lt;=_xlpm.Prec,"M","Pre"),
        IF(_xlpm.phase="PostSTo14", IF(_xlpm.Postc&lt;=_xlpm.Sc,"Post","S"),
           _xlpm.allTeamsChoice))))))))),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_xlpm.callOrder, {"Pre";"M";"S";"Post";"L"},
    _xlpm.teamNum, _xlfn.XLOOKUP(_xlpm.result, _xlpm.callOrder, _xlpm.todayTeamsPreOrder, "?"),
    _xlpm.resultDisplay, _xlpm.result &amp; " (Team " &amp; _xlpm.teamNum &amp; ")",
    _xlpm.maxFlag,
        OR(
            AND(_xlpm.result="L",   _xlpm.Lc&gt;=16),
            AND(_xlpm.result="M",   _xlpm.Mc&gt;=14),
            AND(_xlpm.result="Post",_xlpm.Postc&gt;=14),
            AND(_xlpm.result="Pre", _xlpm.Prec&gt;=14),
            AND(_xlpm.result="S",   _xlpm.Sc&gt;=14)
        ),
    _xlpm.finalOutput, IF(_xlpm.maxFlag,"CALL CHIEF",_xlpm.resultDisplay),
    _xlpm.finalOutput
)</f>
        <v>Post (Team 2)</v>
      </c>
      <c r="E5" s="24">
        <f t="shared" ca="1" si="1"/>
        <v>1</v>
      </c>
      <c r="F5" s="46">
        <f t="shared" ca="1" si="2"/>
        <v>1</v>
      </c>
      <c r="G5" s="46">
        <f t="shared" ca="1" si="3"/>
        <v>1</v>
      </c>
      <c r="H5" s="46">
        <f t="shared" ca="1" si="4"/>
        <v>0</v>
      </c>
      <c r="I5" s="26">
        <f t="shared" ca="1" si="5"/>
        <v>0</v>
      </c>
      <c r="J5" s="1" t="s">
        <v>20</v>
      </c>
      <c r="K5" s="49" t="s">
        <v>15</v>
      </c>
      <c r="L5" s="50"/>
      <c r="M5" s="50"/>
      <c r="N5" s="50"/>
      <c r="O5" s="50"/>
      <c r="P5" s="50"/>
      <c r="Q5" s="50"/>
      <c r="R5" s="51"/>
    </row>
    <row r="6" spans="1:26" ht="24" customHeight="1" thickBot="1">
      <c r="A6" s="40" t="str" cm="1">
        <f t="array" aca="1" ref="A6" ca="1">_xlfn.LET(
_xlpm.baseDate,DATE(2025,11,13),
_xlpm.baseTeamsPreOrder,{4;5;1;2;3},
_xlpm.offset,MOD(TODAY()-_xlpm.baseDate,5),
_xlpm.todayTeamsPreOrder,
INDEX(
_xlpm.baseTeamsPreOrder,
1+MOD(_xlfn.SEQUENCE(5,1,0,1)+_xlpm.offset,5)
),
_xlpm.Steam,INDEX(_xlpm.todayTeamsPreOrder,3),
"S (Team "&amp;_xlpm.Steam&amp;")"
)</f>
        <v>S (Team 1)</v>
      </c>
      <c r="B6" s="11"/>
      <c r="C6" s="41">
        <f t="shared" si="0"/>
        <v>4</v>
      </c>
      <c r="D6" s="42" t="str" cm="1">
        <f t="array" aca="1" ref="D6" ca="1">_xlfn.LET(
    _xlpm.census, E5:I5,
    _xlpm.Lc, INDEX(_xlpm.census,1),
    _xlpm.Mc, INDEX(_xlpm.census,2),
    _xlpm.Postc, INDEX(_xlpm.census,3),
    _xlpm.Prec, INDEX(_xlpm.census,4),
    _xlpm.Sc, INDEX(_xlpm.census,5),
    _xlpm.phase,
        IF(MIN(_xlpm.census)&lt;6, "AllTo6",
        IF(_xlpm.Lc&lt;10,           "Lto10",
        IF(_xlpm.Mc&lt;8,            "Mto8",
        IF(MIN(_xlpm.census)&lt;8,   "AllTo8",
        IF(_xlpm.Lc&lt;12,           "Lto12",
        IF(_xlpm.Mc&lt;10,           "Mto10",
        IF(MIN(_xlpm.census)&lt;10,  "AllTo10",
        IF(_xlpm.Lc&lt;14,           "Lto14",
        IF(_xlpm.Mc&lt;12,           "Mto12",
        IF(MIN(_xlpm.census)&lt;12,  "AllTo12",
        IF(OR(_xlpm.Mc&lt;14,_xlpm.Prec&lt;14),   "MPreTo14",
        IF(OR(_xlpm.Postc&lt;14,_xlpm.Sc&lt;14),  "PostSTo14",
        IF(_xlpm.Lc&lt;16,              "Lto16",
                               "Fallback"))))))))))))),
    _xlpm.teams, E$1:I$1,
    _xlpm.cap,
        IF(_xlpm.phase="AllTo6", 6,
        IF(_xlpm.phase="AllTo8", 8,
        IF(_xlpm.phase="AllTo10",10,
        IF(_xlpm.phase="AllTo12",12,
                           999)))),
    _xlpm.adjusted, IF(_xlpm.census&lt;_xlpm.cap, _xlpm.census, 999),
    _xlpm.allTeamsChoice,
        INDEX(_xlpm.teams, MATCH(MIN(_xlpm.adjusted), _xlpm.adjusted, 0)),
    _xlpm.result,
        IF(_xlpm.phase="Lto10","L",
        IF(_xlpm.phase="Mto8","M",
        IF(_xlpm.phase="Lto12","L",
        IF(_xlpm.phase="Mto10","M",
        IF(_xlpm.phase="Lto14","L",
        IF(_xlpm.phase="Mto12","M",
        IF(_xlpm.phase="Lto16","L",
        IF(_xlpm.phase="MPreTo14",  IF(_xlpm.Mc&lt;=_xlpm.Prec,"M","Pre"),
        IF(_xlpm.phase="PostSTo14", IF(_xlpm.Postc&lt;=_xlpm.Sc,"Post","S"),
           _xlpm.allTeamsChoice))))))))),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_xlpm.callOrder, {"Pre";"M";"S";"Post";"L"},
    _xlpm.teamNum, _xlfn.XLOOKUP(_xlpm.result, _xlpm.callOrder, _xlpm.todayTeamsPreOrder, "?"),
    _xlpm.resultDisplay, _xlpm.result &amp; " (Team " &amp; _xlpm.teamNum &amp; ")",
    _xlpm.maxFlag,
        OR(
            AND(_xlpm.result="L",   _xlpm.Lc&gt;=16),
            AND(_xlpm.result="M",   _xlpm.Mc&gt;=14),
            AND(_xlpm.result="Post",_xlpm.Postc&gt;=14),
            AND(_xlpm.result="Pre", _xlpm.Prec&gt;=14),
            AND(_xlpm.result="S",   _xlpm.Sc&gt;=14)
        ),
    _xlpm.finalOutput, IF(_xlpm.maxFlag,"CALL CHIEF",_xlpm.resultDisplay),
    _xlpm.finalOutput
)</f>
        <v>Pre (Team 4)</v>
      </c>
      <c r="E6" s="24">
        <f t="shared" ca="1" si="1"/>
        <v>1</v>
      </c>
      <c r="F6" s="46">
        <f t="shared" ca="1" si="2"/>
        <v>1</v>
      </c>
      <c r="G6" s="46">
        <f t="shared" ca="1" si="3"/>
        <v>1</v>
      </c>
      <c r="H6" s="46">
        <f t="shared" ca="1" si="4"/>
        <v>1</v>
      </c>
      <c r="I6" s="26">
        <f t="shared" ca="1" si="5"/>
        <v>0</v>
      </c>
      <c r="J6" s="1"/>
      <c r="K6" s="52" t="s">
        <v>17</v>
      </c>
      <c r="L6" s="53"/>
      <c r="M6" s="53"/>
      <c r="N6" s="53"/>
      <c r="O6" s="53"/>
      <c r="P6" s="53"/>
      <c r="Q6" s="53"/>
      <c r="R6" s="54"/>
    </row>
    <row r="7" spans="1:26" ht="24" customHeight="1">
      <c r="A7" s="12"/>
      <c r="B7" s="13"/>
      <c r="C7" s="41">
        <f t="shared" si="0"/>
        <v>5</v>
      </c>
      <c r="D7" s="42" t="str" cm="1">
        <f t="array" aca="1" ref="D7" ca="1">_xlfn.LET(
    _xlpm.census, E6:I6,
    _xlpm.Lc, INDEX(_xlpm.census,1),
    _xlpm.Mc, INDEX(_xlpm.census,2),
    _xlpm.Postc, INDEX(_xlpm.census,3),
    _xlpm.Prec, INDEX(_xlpm.census,4),
    _xlpm.Sc, INDEX(_xlpm.census,5),
    _xlpm.phase,
        IF(MIN(_xlpm.census)&lt;6, "AllTo6",
        IF(_xlpm.Lc&lt;10,           "Lto10",
        IF(_xlpm.Mc&lt;8,            "Mto8",
        IF(MIN(_xlpm.census)&lt;8,   "AllTo8",
        IF(_xlpm.Lc&lt;12,           "Lto12",
        IF(_xlpm.Mc&lt;10,           "Mto10",
        IF(MIN(_xlpm.census)&lt;10,  "AllTo10",
        IF(_xlpm.Lc&lt;14,           "Lto14",
        IF(_xlpm.Mc&lt;12,           "Mto12",
        IF(MIN(_xlpm.census)&lt;12,  "AllTo12",
        IF(OR(_xlpm.Mc&lt;14,_xlpm.Prec&lt;14),   "MPreTo14",
        IF(OR(_xlpm.Postc&lt;14,_xlpm.Sc&lt;14),  "PostSTo14",
        IF(_xlpm.Lc&lt;16,              "Lto16",
                               "Fallback"))))))))))))),
    _xlpm.teams, E$1:I$1,
    _xlpm.cap,
        IF(_xlpm.phase="AllTo6", 6,
        IF(_xlpm.phase="AllTo8", 8,
        IF(_xlpm.phase="AllTo10",10,
        IF(_xlpm.phase="AllTo12",12,
                           999)))),
    _xlpm.adjusted, IF(_xlpm.census&lt;_xlpm.cap, _xlpm.census, 999),
    _xlpm.allTeamsChoice,
        INDEX(_xlpm.teams, MATCH(MIN(_xlpm.adjusted), _xlpm.adjusted, 0)),
    _xlpm.result,
        IF(_xlpm.phase="Lto10","L",
        IF(_xlpm.phase="Mto8","M",
        IF(_xlpm.phase="Lto12","L",
        IF(_xlpm.phase="Mto10","M",
        IF(_xlpm.phase="Lto14","L",
        IF(_xlpm.phase="Mto12","M",
        IF(_xlpm.phase="Lto16","L",
        IF(_xlpm.phase="MPreTo14",  IF(_xlpm.Mc&lt;=_xlpm.Prec,"M","Pre"),
        IF(_xlpm.phase="PostSTo14", IF(_xlpm.Postc&lt;=_xlpm.Sc,"Post","S"),
           _xlpm.allTeamsChoice))))))))),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_xlpm.callOrder, {"Pre";"M";"S";"Post";"L"},
    _xlpm.teamNum, _xlfn.XLOOKUP(_xlpm.result, _xlpm.callOrder, _xlpm.todayTeamsPreOrder, "?"),
    _xlpm.resultDisplay, _xlpm.result &amp; " (Team " &amp; _xlpm.teamNum &amp; ")",
    _xlpm.maxFlag,
        OR(
            AND(_xlpm.result="L",   _xlpm.Lc&gt;=16),
            AND(_xlpm.result="M",   _xlpm.Mc&gt;=14),
            AND(_xlpm.result="Post",_xlpm.Postc&gt;=14),
            AND(_xlpm.result="Pre", _xlpm.Prec&gt;=14),
            AND(_xlpm.result="S",   _xlpm.Sc&gt;=14)
        ),
    _xlpm.finalOutput, IF(_xlpm.maxFlag,"CALL CHIEF",_xlpm.resultDisplay),
    _xlpm.finalOutput
)</f>
        <v>S (Team 1)</v>
      </c>
      <c r="E7" s="24">
        <f t="shared" ca="1" si="1"/>
        <v>1</v>
      </c>
      <c r="F7" s="46">
        <f t="shared" ca="1" si="2"/>
        <v>1</v>
      </c>
      <c r="G7" s="46">
        <f t="shared" ca="1" si="3"/>
        <v>1</v>
      </c>
      <c r="H7" s="46">
        <f t="shared" ca="1" si="4"/>
        <v>1</v>
      </c>
      <c r="I7" s="26">
        <f t="shared" ca="1" si="5"/>
        <v>1</v>
      </c>
      <c r="J7" s="1"/>
      <c r="K7" s="52" t="s">
        <v>19</v>
      </c>
      <c r="L7" s="53"/>
      <c r="M7" s="53"/>
      <c r="N7" s="53"/>
      <c r="O7" s="53"/>
      <c r="P7" s="53"/>
      <c r="Q7" s="53"/>
      <c r="R7" s="54"/>
    </row>
    <row r="8" spans="1:26" ht="24" customHeight="1">
      <c r="A8" s="6"/>
      <c r="B8" s="47"/>
      <c r="C8" s="41">
        <f t="shared" si="0"/>
        <v>6</v>
      </c>
      <c r="D8" s="42" t="str" cm="1">
        <f t="array" aca="1" ref="D8" ca="1">_xlfn.LET(
    _xlpm.census, E7:I7,
    _xlpm.Lc, INDEX(_xlpm.census,1),
    _xlpm.Mc, INDEX(_xlpm.census,2),
    _xlpm.Postc, INDEX(_xlpm.census,3),
    _xlpm.Prec, INDEX(_xlpm.census,4),
    _xlpm.Sc, INDEX(_xlpm.census,5),
    _xlpm.phase,
        IF(MIN(_xlpm.census)&lt;6, "AllTo6",
        IF(_xlpm.Lc&lt;10,           "Lto10",
        IF(_xlpm.Mc&lt;8,            "Mto8",
        IF(MIN(_xlpm.census)&lt;8,   "AllTo8",
        IF(_xlpm.Lc&lt;12,           "Lto12",
        IF(_xlpm.Mc&lt;10,           "Mto10",
        IF(MIN(_xlpm.census)&lt;10,  "AllTo10",
        IF(_xlpm.Lc&lt;14,           "Lto14",
        IF(_xlpm.Mc&lt;12,           "Mto12",
        IF(MIN(_xlpm.census)&lt;12,  "AllTo12",
        IF(OR(_xlpm.Mc&lt;14,_xlpm.Prec&lt;14),   "MPreTo14",
        IF(OR(_xlpm.Postc&lt;14,_xlpm.Sc&lt;14),  "PostSTo14",
        IF(_xlpm.Lc&lt;16,              "Lto16",
                               "Fallback"))))))))))))),
    _xlpm.teams, E$1:I$1,
    _xlpm.cap,
        IF(_xlpm.phase="AllTo6", 6,
        IF(_xlpm.phase="AllTo8", 8,
        IF(_xlpm.phase="AllTo10",10,
        IF(_xlpm.phase="AllTo12",12,
                           999)))),
    _xlpm.adjusted, IF(_xlpm.census&lt;_xlpm.cap, _xlpm.census, 999),
    _xlpm.allTeamsChoice,
        INDEX(_xlpm.teams, MATCH(MIN(_xlpm.adjusted), _xlpm.adjusted, 0)),
    _xlpm.result,
        IF(_xlpm.phase="Lto10","L",
        IF(_xlpm.phase="Mto8","M",
        IF(_xlpm.phase="Lto12","L",
        IF(_xlpm.phase="Mto10","M",
        IF(_xlpm.phase="Lto14","L",
        IF(_xlpm.phase="Mto12","M",
        IF(_xlpm.phase="Lto16","L",
        IF(_xlpm.phase="MPreTo14",  IF(_xlpm.Mc&lt;=_xlpm.Prec,"M","Pre"),
        IF(_xlpm.phase="PostSTo14", IF(_xlpm.Postc&lt;=_xlpm.Sc,"Post","S"),
           _xlpm.allTeamsChoice))))))))),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_xlpm.callOrder, {"Pre";"M";"S";"Post";"L"},
    _xlpm.teamNum, _xlfn.XLOOKUP(_xlpm.result, _xlpm.callOrder, _xlpm.todayTeamsPreOrder, "?"),
    _xlpm.resultDisplay, _xlpm.result &amp; " (Team " &amp; _xlpm.teamNum &amp; ")",
    _xlpm.maxFlag,
        OR(
            AND(_xlpm.result="L",   _xlpm.Lc&gt;=16),
            AND(_xlpm.result="M",   _xlpm.Mc&gt;=14),
            AND(_xlpm.result="Post",_xlpm.Postc&gt;=14),
            AND(_xlpm.result="Pre", _xlpm.Prec&gt;=14),
            AND(_xlpm.result="S",   _xlpm.Sc&gt;=14)
        ),
    _xlpm.finalOutput, IF(_xlpm.maxFlag,"CALL CHIEF",_xlpm.resultDisplay),
    _xlpm.finalOutput
)</f>
        <v>L (Team 3)</v>
      </c>
      <c r="E8" s="24">
        <f t="shared" ca="1" si="1"/>
        <v>2</v>
      </c>
      <c r="F8" s="46">
        <f t="shared" ca="1" si="2"/>
        <v>1</v>
      </c>
      <c r="G8" s="46">
        <f t="shared" ca="1" si="3"/>
        <v>1</v>
      </c>
      <c r="H8" s="46">
        <f t="shared" ca="1" si="4"/>
        <v>1</v>
      </c>
      <c r="I8" s="26">
        <f t="shared" ca="1" si="5"/>
        <v>1</v>
      </c>
      <c r="J8" s="1"/>
      <c r="K8" s="55" t="s">
        <v>18</v>
      </c>
      <c r="L8" s="56"/>
      <c r="M8" s="56"/>
      <c r="N8" s="56"/>
      <c r="O8" s="56"/>
      <c r="P8" s="56"/>
      <c r="Q8" s="56"/>
      <c r="R8" s="57"/>
    </row>
    <row r="9" spans="1:26" ht="24" customHeight="1" thickBot="1">
      <c r="A9" s="5"/>
      <c r="B9" s="48"/>
      <c r="C9" s="41">
        <f t="shared" si="0"/>
        <v>7</v>
      </c>
      <c r="D9" s="42" t="str" cm="1">
        <f t="array" aca="1" ref="D9" ca="1">_xlfn.LET(
    _xlpm.census, E8:I8,
    _xlpm.Lc, INDEX(_xlpm.census,1),
    _xlpm.Mc, INDEX(_xlpm.census,2),
    _xlpm.Postc, INDEX(_xlpm.census,3),
    _xlpm.Prec, INDEX(_xlpm.census,4),
    _xlpm.Sc, INDEX(_xlpm.census,5),
    _xlpm.phase,
        IF(MIN(_xlpm.census)&lt;6, "AllTo6",
        IF(_xlpm.Lc&lt;10,           "Lto10",
        IF(_xlpm.Mc&lt;8,            "Mto8",
        IF(MIN(_xlpm.census)&lt;8,   "AllTo8",
        IF(_xlpm.Lc&lt;12,           "Lto12",
        IF(_xlpm.Mc&lt;10,           "Mto10",
        IF(MIN(_xlpm.census)&lt;10,  "AllTo10",
        IF(_xlpm.Lc&lt;14,           "Lto14",
        IF(_xlpm.Mc&lt;12,           "Mto12",
        IF(MIN(_xlpm.census)&lt;12,  "AllTo12",
        IF(OR(_xlpm.Mc&lt;14,_xlpm.Prec&lt;14),   "MPreTo14",
        IF(OR(_xlpm.Postc&lt;14,_xlpm.Sc&lt;14),  "PostSTo14",
        IF(_xlpm.Lc&lt;16,              "Lto16",
                               "Fallback"))))))))))))),
    _xlpm.teams, E$1:I$1,
    _xlpm.cap,
        IF(_xlpm.phase="AllTo6", 6,
        IF(_xlpm.phase="AllTo8", 8,
        IF(_xlpm.phase="AllTo10",10,
        IF(_xlpm.phase="AllTo12",12,
                           999)))),
    _xlpm.adjusted, IF(_xlpm.census&lt;_xlpm.cap, _xlpm.census, 999),
    _xlpm.allTeamsChoice,
        INDEX(_xlpm.teams, MATCH(MIN(_xlpm.adjusted), _xlpm.adjusted, 0)),
    _xlpm.result,
        IF(_xlpm.phase="Lto10","L",
        IF(_xlpm.phase="Mto8","M",
        IF(_xlpm.phase="Lto12","L",
        IF(_xlpm.phase="Mto10","M",
        IF(_xlpm.phase="Lto14","L",
        IF(_xlpm.phase="Mto12","M",
        IF(_xlpm.phase="Lto16","L",
        IF(_xlpm.phase="MPreTo14",  IF(_xlpm.Mc&lt;=_xlpm.Prec,"M","Pre"),
        IF(_xlpm.phase="PostSTo14", IF(_xlpm.Postc&lt;=_xlpm.Sc,"Post","S"),
           _xlpm.allTeamsChoice))))))))),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_xlpm.callOrder, {"Pre";"M";"S";"Post";"L"},
    _xlpm.teamNum, _xlfn.XLOOKUP(_xlpm.result, _xlpm.callOrder, _xlpm.todayTeamsPreOrder, "?"),
    _xlpm.resultDisplay, _xlpm.result &amp; " (Team " &amp; _xlpm.teamNum &amp; ")",
    _xlpm.maxFlag,
        OR(
            AND(_xlpm.result="L",   _xlpm.Lc&gt;=16),
            AND(_xlpm.result="M",   _xlpm.Mc&gt;=14),
            AND(_xlpm.result="Post",_xlpm.Postc&gt;=14),
            AND(_xlpm.result="Pre", _xlpm.Prec&gt;=14),
            AND(_xlpm.result="S",   _xlpm.Sc&gt;=14)
        ),
    _xlpm.finalOutput, IF(_xlpm.maxFlag,"CALL CHIEF",_xlpm.resultDisplay),
    _xlpm.finalOutput
)</f>
        <v>M (Team 5)</v>
      </c>
      <c r="E9" s="24">
        <f t="shared" ca="1" si="1"/>
        <v>2</v>
      </c>
      <c r="F9" s="46">
        <f t="shared" ca="1" si="2"/>
        <v>2</v>
      </c>
      <c r="G9" s="46">
        <f t="shared" ca="1" si="3"/>
        <v>1</v>
      </c>
      <c r="H9" s="46">
        <f t="shared" ca="1" si="4"/>
        <v>1</v>
      </c>
      <c r="I9" s="26">
        <f t="shared" ca="1" si="5"/>
        <v>1</v>
      </c>
      <c r="J9" s="1"/>
      <c r="K9" s="58" t="s">
        <v>16</v>
      </c>
      <c r="L9" s="59"/>
      <c r="M9" s="59"/>
      <c r="N9" s="59"/>
      <c r="O9" s="59"/>
      <c r="P9" s="59"/>
      <c r="Q9" s="59"/>
      <c r="R9" s="60"/>
    </row>
    <row r="10" spans="1:26" ht="24" customHeight="1">
      <c r="A10" s="6"/>
      <c r="B10" s="47"/>
      <c r="C10" s="41">
        <f t="shared" si="0"/>
        <v>8</v>
      </c>
      <c r="D10" s="42" t="str" cm="1">
        <f t="array" aca="1" ref="D10" ca="1">_xlfn.LET(
    _xlpm.census, E9:I9,
    _xlpm.Lc, INDEX(_xlpm.census,1),
    _xlpm.Mc, INDEX(_xlpm.census,2),
    _xlpm.Postc, INDEX(_xlpm.census,3),
    _xlpm.Prec, INDEX(_xlpm.census,4),
    _xlpm.Sc, INDEX(_xlpm.census,5),
    _xlpm.phase,
        IF(MIN(_xlpm.census)&lt;6, "AllTo6",
        IF(_xlpm.Lc&lt;10,           "Lto10",
        IF(_xlpm.Mc&lt;8,            "Mto8",
        IF(MIN(_xlpm.census)&lt;8,   "AllTo8",
        IF(_xlpm.Lc&lt;12,           "Lto12",
        IF(_xlpm.Mc&lt;10,           "Mto10",
        IF(MIN(_xlpm.census)&lt;10,  "AllTo10",
        IF(_xlpm.Lc&lt;14,           "Lto14",
        IF(_xlpm.Mc&lt;12,           "Mto12",
        IF(MIN(_xlpm.census)&lt;12,  "AllTo12",
        IF(OR(_xlpm.Mc&lt;14,_xlpm.Prec&lt;14),   "MPreTo14",
        IF(OR(_xlpm.Postc&lt;14,_xlpm.Sc&lt;14),  "PostSTo14",
        IF(_xlpm.Lc&lt;16,              "Lto16",
                               "Fallback"))))))))))))),
    _xlpm.teams, E$1:I$1,
    _xlpm.cap,
        IF(_xlpm.phase="AllTo6", 6,
        IF(_xlpm.phase="AllTo8", 8,
        IF(_xlpm.phase="AllTo10",10,
        IF(_xlpm.phase="AllTo12",12,
                           999)))),
    _xlpm.adjusted, IF(_xlpm.census&lt;_xlpm.cap, _xlpm.census, 999),
    _xlpm.allTeamsChoice,
        INDEX(_xlpm.teams, MATCH(MIN(_xlpm.adjusted), _xlpm.adjusted, 0)),
    _xlpm.result,
        IF(_xlpm.phase="Lto10","L",
        IF(_xlpm.phase="Mto8","M",
        IF(_xlpm.phase="Lto12","L",
        IF(_xlpm.phase="Mto10","M",
        IF(_xlpm.phase="Lto14","L",
        IF(_xlpm.phase="Mto12","M",
        IF(_xlpm.phase="Lto16","L",
        IF(_xlpm.phase="MPreTo14",  IF(_xlpm.Mc&lt;=_xlpm.Prec,"M","Pre"),
        IF(_xlpm.phase="PostSTo14", IF(_xlpm.Postc&lt;=_xlpm.Sc,"Post","S"),
           _xlpm.allTeamsChoice))))))))),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_xlpm.callOrder, {"Pre";"M";"S";"Post";"L"},
    _xlpm.teamNum, _xlfn.XLOOKUP(_xlpm.result, _xlpm.callOrder, _xlpm.todayTeamsPreOrder, "?"),
    _xlpm.resultDisplay, _xlpm.result &amp; " (Team " &amp; _xlpm.teamNum &amp; ")",
    _xlpm.maxFlag,
        OR(
            AND(_xlpm.result="L",   _xlpm.Lc&gt;=16),
            AND(_xlpm.result="M",   _xlpm.Mc&gt;=14),
            AND(_xlpm.result="Post",_xlpm.Postc&gt;=14),
            AND(_xlpm.result="Pre", _xlpm.Prec&gt;=14),
            AND(_xlpm.result="S",   _xlpm.Sc&gt;=14)
        ),
    _xlpm.finalOutput, IF(_xlpm.maxFlag,"CALL CHIEF",_xlpm.resultDisplay),
    _xlpm.finalOutput
)</f>
        <v>Post (Team 2)</v>
      </c>
      <c r="E10" s="24">
        <f t="shared" ca="1" si="1"/>
        <v>2</v>
      </c>
      <c r="F10" s="46">
        <f t="shared" ca="1" si="2"/>
        <v>2</v>
      </c>
      <c r="G10" s="46">
        <f t="shared" ca="1" si="3"/>
        <v>2</v>
      </c>
      <c r="H10" s="46">
        <f t="shared" ca="1" si="4"/>
        <v>1</v>
      </c>
      <c r="I10" s="26">
        <f t="shared" ca="1" si="5"/>
        <v>1</v>
      </c>
      <c r="J10" s="1"/>
    </row>
    <row r="11" spans="1:26" ht="24" customHeight="1">
      <c r="A11" s="5"/>
      <c r="B11" s="48"/>
      <c r="C11" s="41">
        <f t="shared" si="0"/>
        <v>9</v>
      </c>
      <c r="D11" s="42" t="str" cm="1">
        <f t="array" aca="1" ref="D11" ca="1">_xlfn.LET(
    _xlpm.census, E10:I10,
    _xlpm.Lc, INDEX(_xlpm.census,1),
    _xlpm.Mc, INDEX(_xlpm.census,2),
    _xlpm.Postc, INDEX(_xlpm.census,3),
    _xlpm.Prec, INDEX(_xlpm.census,4),
    _xlpm.Sc, INDEX(_xlpm.census,5),
    _xlpm.phase,
        IF(MIN(_xlpm.census)&lt;6, "AllTo6",
        IF(_xlpm.Lc&lt;10,           "Lto10",
        IF(_xlpm.Mc&lt;8,            "Mto8",
        IF(MIN(_xlpm.census)&lt;8,   "AllTo8",
        IF(_xlpm.Lc&lt;12,           "Lto12",
        IF(_xlpm.Mc&lt;10,           "Mto10",
        IF(MIN(_xlpm.census)&lt;10,  "AllTo10",
        IF(_xlpm.Lc&lt;14,           "Lto14",
        IF(_xlpm.Mc&lt;12,           "Mto12",
        IF(MIN(_xlpm.census)&lt;12,  "AllTo12",
        IF(OR(_xlpm.Mc&lt;14,_xlpm.Prec&lt;14),   "MPreTo14",
        IF(OR(_xlpm.Postc&lt;14,_xlpm.Sc&lt;14),  "PostSTo14",
        IF(_xlpm.Lc&lt;16,              "Lto16",
                               "Fallback"))))))))))))),
    _xlpm.teams, E$1:I$1,
    _xlpm.cap,
        IF(_xlpm.phase="AllTo6", 6,
        IF(_xlpm.phase="AllTo8", 8,
        IF(_xlpm.phase="AllTo10",10,
        IF(_xlpm.phase="AllTo12",12,
                           999)))),
    _xlpm.adjusted, IF(_xlpm.census&lt;_xlpm.cap, _xlpm.census, 999),
    _xlpm.allTeamsChoice,
        INDEX(_xlpm.teams, MATCH(MIN(_xlpm.adjusted), _xlpm.adjusted, 0)),
    _xlpm.result,
        IF(_xlpm.phase="Lto10","L",
        IF(_xlpm.phase="Mto8","M",
        IF(_xlpm.phase="Lto12","L",
        IF(_xlpm.phase="Mto10","M",
        IF(_xlpm.phase="Lto14","L",
        IF(_xlpm.phase="Mto12","M",
        IF(_xlpm.phase="Lto16","L",
        IF(_xlpm.phase="MPreTo14",  IF(_xlpm.Mc&lt;=_xlpm.Prec,"M","Pre"),
        IF(_xlpm.phase="PostSTo14", IF(_xlpm.Postc&lt;=_xlpm.Sc,"Post","S"),
           _xlpm.allTeamsChoice))))))))),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_xlpm.callOrder, {"Pre";"M";"S";"Post";"L"},
    _xlpm.teamNum, _xlfn.XLOOKUP(_xlpm.result, _xlpm.callOrder, _xlpm.todayTeamsPreOrder, "?"),
    _xlpm.resultDisplay, _xlpm.result &amp; " (Team " &amp; _xlpm.teamNum &amp; ")",
    _xlpm.maxFlag,
        OR(
            AND(_xlpm.result="L",   _xlpm.Lc&gt;=16),
            AND(_xlpm.result="M",   _xlpm.Mc&gt;=14),
            AND(_xlpm.result="Post",_xlpm.Postc&gt;=14),
            AND(_xlpm.result="Pre", _xlpm.Prec&gt;=14),
            AND(_xlpm.result="S",   _xlpm.Sc&gt;=14)
        ),
    _xlpm.finalOutput, IF(_xlpm.maxFlag,"CALL CHIEF",_xlpm.resultDisplay),
    _xlpm.finalOutput
)</f>
        <v>Pre (Team 4)</v>
      </c>
      <c r="E11" s="24">
        <f t="shared" ca="1" si="1"/>
        <v>2</v>
      </c>
      <c r="F11" s="46">
        <f t="shared" ca="1" si="2"/>
        <v>2</v>
      </c>
      <c r="G11" s="46">
        <f t="shared" ca="1" si="3"/>
        <v>2</v>
      </c>
      <c r="H11" s="46">
        <f t="shared" ca="1" si="4"/>
        <v>2</v>
      </c>
      <c r="I11" s="26">
        <f t="shared" ca="1" si="5"/>
        <v>1</v>
      </c>
      <c r="J11" s="1"/>
    </row>
    <row r="12" spans="1:26" ht="24" customHeight="1" thickBot="1">
      <c r="A12" s="7"/>
      <c r="B12" s="8"/>
      <c r="C12" s="43">
        <f t="shared" si="0"/>
        <v>10</v>
      </c>
      <c r="D12" s="44" t="str" cm="1">
        <f t="array" aca="1" ref="D12" ca="1">_xlfn.LET(
    _xlpm.census, E11:I11,
    _xlpm.Lc, INDEX(_xlpm.census,1),
    _xlpm.Mc, INDEX(_xlpm.census,2),
    _xlpm.Postc, INDEX(_xlpm.census,3),
    _xlpm.Prec, INDEX(_xlpm.census,4),
    _xlpm.Sc, INDEX(_xlpm.census,5),
    _xlpm.phase,
        IF(MIN(_xlpm.census)&lt;6, "AllTo6",
        IF(_xlpm.Lc&lt;10,           "Lto10",
        IF(_xlpm.Mc&lt;8,            "Mto8",
        IF(MIN(_xlpm.census)&lt;8,   "AllTo8",
        IF(_xlpm.Lc&lt;12,           "Lto12",
        IF(_xlpm.Mc&lt;10,           "Mto10",
        IF(MIN(_xlpm.census)&lt;10,  "AllTo10",
        IF(_xlpm.Lc&lt;14,           "Lto14",
        IF(_xlpm.Mc&lt;12,           "Mto12",
        IF(MIN(_xlpm.census)&lt;12,  "AllTo12",
        IF(OR(_xlpm.Mc&lt;14,_xlpm.Prec&lt;14),   "MPreTo14",
        IF(OR(_xlpm.Postc&lt;14,_xlpm.Sc&lt;14),  "PostSTo14",
        IF(_xlpm.Lc&lt;16,              "Lto16",
                               "Fallback"))))))))))))),
    _xlpm.teams, E$1:I$1,
    _xlpm.cap,
        IF(_xlpm.phase="AllTo6", 6,
        IF(_xlpm.phase="AllTo8", 8,
        IF(_xlpm.phase="AllTo10",10,
        IF(_xlpm.phase="AllTo12",12,
                           999)))),
    _xlpm.adjusted, IF(_xlpm.census&lt;_xlpm.cap, _xlpm.census, 999),
    _xlpm.allTeamsChoice,
        INDEX(_xlpm.teams, MATCH(MIN(_xlpm.adjusted), _xlpm.adjusted, 0)),
    _xlpm.result,
        IF(_xlpm.phase="Lto10","L",
        IF(_xlpm.phase="Mto8","M",
        IF(_xlpm.phase="Lto12","L",
        IF(_xlpm.phase="Mto10","M",
        IF(_xlpm.phase="Lto14","L",
        IF(_xlpm.phase="Mto12","M",
        IF(_xlpm.phase="Lto16","L",
        IF(_xlpm.phase="MPreTo14",  IF(_xlpm.Mc&lt;=_xlpm.Prec,"M","Pre"),
        IF(_xlpm.phase="PostSTo14", IF(_xlpm.Postc&lt;=_xlpm.Sc,"Post","S"),
           _xlpm.allTeamsChoice))))))))),
    _xlpm.baseDate, DATE(2025,11,13),
    _xlpm.baseTeamsPreOrder, {4;5;1;2;3},
    _xlpm.offset, MOD(TODAY()-_xlpm.baseDate,5),
    _xlpm.todayTeamsPreOrder,
        INDEX(
            _xlpm.baseTeamsPreOrder,
            1 + MOD(_xlfn.SEQUENCE(5,1,0,1) + _xlpm.offset, 5)
        ),
    _xlpm.callOrder, {"Pre";"M";"S";"Post";"L"},
    _xlpm.teamNum, _xlfn.XLOOKUP(_xlpm.result, _xlpm.callOrder, _xlpm.todayTeamsPreOrder, "?"),
    _xlpm.resultDisplay, _xlpm.result &amp; " (Team " &amp; _xlpm.teamNum &amp; ")",
    _xlpm.maxFlag,
        OR(
            AND(_xlpm.result="L",   _xlpm.Lc&gt;=16),
            AND(_xlpm.result="M",   _xlpm.Mc&gt;=14),
            AND(_xlpm.result="Post",_xlpm.Postc&gt;=14),
            AND(_xlpm.result="Pre", _xlpm.Prec&gt;=14),
            AND(_xlpm.result="S",   _xlpm.Sc&gt;=14)
        ),
    _xlpm.finalOutput, IF(_xlpm.maxFlag,"CALL CHIEF",_xlpm.resultDisplay),
    _xlpm.finalOutput
)</f>
        <v>S (Team 1)</v>
      </c>
      <c r="E12" s="25">
        <f t="shared" ca="1" si="1"/>
        <v>2</v>
      </c>
      <c r="F12" s="27">
        <f t="shared" ca="1" si="2"/>
        <v>2</v>
      </c>
      <c r="G12" s="27">
        <f t="shared" ca="1" si="3"/>
        <v>2</v>
      </c>
      <c r="H12" s="27">
        <f t="shared" ca="1" si="4"/>
        <v>2</v>
      </c>
      <c r="I12" s="28">
        <f t="shared" ca="1" si="5"/>
        <v>2</v>
      </c>
      <c r="J12" s="1" t="s">
        <v>9</v>
      </c>
    </row>
    <row r="13" spans="1:26" ht="64.5" customHeight="1">
      <c r="A13" s="31"/>
      <c r="B13" s="3"/>
      <c r="C13" s="3"/>
      <c r="D13" s="14" t="b">
        <v>0</v>
      </c>
      <c r="E13" s="31"/>
      <c r="F13" s="31"/>
      <c r="G13" s="32"/>
      <c r="H13" s="33"/>
      <c r="I13" s="33"/>
      <c r="J13" s="1"/>
    </row>
    <row r="14" spans="1:26" ht="64.5" customHeight="1">
      <c r="A14" s="30"/>
      <c r="B14" s="29" t="s">
        <v>11</v>
      </c>
      <c r="C14" s="29" t="s">
        <v>12</v>
      </c>
      <c r="D14" s="29" t="s">
        <v>13</v>
      </c>
      <c r="E14" s="30"/>
      <c r="F14" s="4" t="s">
        <v>14</v>
      </c>
      <c r="G14" s="4"/>
      <c r="H14" s="4"/>
      <c r="I14" s="30"/>
      <c r="J14" s="1"/>
    </row>
    <row r="15" spans="1:26" ht="64.5" customHeight="1">
      <c r="A15" s="37"/>
      <c r="B15" s="38"/>
      <c r="C15" s="37"/>
      <c r="D15" s="38"/>
      <c r="E15" s="39"/>
      <c r="F15" s="3"/>
      <c r="G15" s="31"/>
      <c r="H15" s="3"/>
      <c r="I15" s="3"/>
      <c r="J15" s="1"/>
      <c r="K15" s="31"/>
    </row>
    <row r="16" spans="1:26" ht="15.5" hidden="1">
      <c r="C16" s="3"/>
    </row>
  </sheetData>
  <mergeCells count="5">
    <mergeCell ref="K5:R5"/>
    <mergeCell ref="K6:R6"/>
    <mergeCell ref="K7:R7"/>
    <mergeCell ref="K8:R8"/>
    <mergeCell ref="K9:R9"/>
  </mergeCells>
  <conditionalFormatting sqref="E3:I12">
    <cfRule type="expression" dxfId="6" priority="1">
      <formula>AND(LEFT($D3,1)="L", E$1="L")</formula>
    </cfRule>
    <cfRule type="expression" dxfId="5" priority="2">
      <formula>AND(LEFT($D3,1)="M", E$1="M")</formula>
    </cfRule>
    <cfRule type="expression" dxfId="4" priority="3">
      <formula>AND(LEFT($D3,4)="Post", E$1="Post")</formula>
    </cfRule>
    <cfRule type="expression" dxfId="3" priority="4">
      <formula>AND(LEFT($D3,3)="Pre", E$1="Pre")</formula>
    </cfRule>
    <cfRule type="expression" dxfId="2" priority="5">
      <formula>AND(LEFT($D3,1)="S", E$1="S")</formula>
    </cfRule>
    <cfRule type="expression" dxfId="1" priority="6">
      <formula>$D3=E$1</formula>
    </cfRule>
    <cfRule type="expression" dxfId="0" priority="9">
      <formula>MOD(ROW(),2)=0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7157D-0361-4361-9154-D105A2D59744}">
  <dimension ref="A1"/>
  <sheetViews>
    <sheetView topLeftCell="A4" workbookViewId="0">
      <selection activeCell="P10" sqref="P10"/>
    </sheetView>
  </sheetViews>
  <sheetFormatPr defaultRowHeight="14.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Working Doc</vt:lpstr>
      <vt:lpstr>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Zaffuto</dc:creator>
  <cp:lastModifiedBy>Brandon Zaffuto</cp:lastModifiedBy>
  <dcterms:created xsi:type="dcterms:W3CDTF">2025-11-13T01:46:45Z</dcterms:created>
  <dcterms:modified xsi:type="dcterms:W3CDTF">2025-11-28T13:13:29Z</dcterms:modified>
</cp:coreProperties>
</file>